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050"/>
  </bookViews>
  <sheets>
    <sheet name="Søknad" sheetId="1" r:id="rId1"/>
    <sheet name="Oppslag" sheetId="4" r:id="rId2"/>
    <sheet name="Kladd" sheetId="3" state="hidden" r:id="rId3"/>
  </sheets>
  <definedNames>
    <definedName name="Enhet">Oppslag!$A$15:$A$17</definedName>
    <definedName name="Trinn">Oppslag!$D$15:$D$16</definedName>
    <definedName name="År">Oppslag!$C$15:$C$16</definedName>
  </definedNames>
  <calcPr calcId="145621" concurrentCalc="0"/>
</workbook>
</file>

<file path=xl/calcChain.xml><?xml version="1.0" encoding="utf-8"?>
<calcChain xmlns="http://schemas.openxmlformats.org/spreadsheetml/2006/main">
  <c r="I4" i="4" l="1"/>
  <c r="I3" i="4"/>
  <c r="I45" i="1"/>
  <c r="J45" i="1"/>
  <c r="E10" i="4"/>
  <c r="E9" i="4"/>
  <c r="K13" i="4"/>
  <c r="K12" i="4"/>
  <c r="K11" i="4"/>
  <c r="G45" i="1"/>
  <c r="H45" i="1"/>
  <c r="G44" i="1"/>
  <c r="C23" i="4"/>
  <c r="E16" i="4"/>
  <c r="D4" i="4"/>
  <c r="D3" i="4"/>
  <c r="C4" i="4"/>
  <c r="C3" i="4"/>
  <c r="J52" i="1"/>
  <c r="J47" i="1"/>
  <c r="I49" i="1"/>
  <c r="J46" i="1"/>
  <c r="I48" i="1"/>
  <c r="I52" i="1"/>
  <c r="I47" i="1"/>
  <c r="I51" i="1"/>
  <c r="J51" i="1"/>
  <c r="J49" i="1"/>
  <c r="I46" i="1"/>
  <c r="J48" i="1"/>
  <c r="F10" i="4"/>
  <c r="G10" i="4"/>
  <c r="E11" i="4"/>
  <c r="G9" i="4"/>
  <c r="G11" i="4"/>
  <c r="H47" i="1"/>
  <c r="H46" i="1"/>
  <c r="H50" i="1"/>
  <c r="H51" i="1"/>
  <c r="H52" i="1"/>
  <c r="H53" i="1"/>
  <c r="F9" i="4"/>
  <c r="E4" i="4"/>
  <c r="E3" i="4"/>
  <c r="E17" i="4"/>
  <c r="F3" i="4"/>
  <c r="G3" i="4"/>
  <c r="F4" i="4"/>
  <c r="G4" i="4"/>
  <c r="F11" i="4"/>
  <c r="G46" i="1"/>
  <c r="E5" i="4"/>
  <c r="G47" i="1"/>
  <c r="J50" i="1"/>
  <c r="F5" i="4"/>
  <c r="G5" i="4"/>
  <c r="G50" i="1"/>
  <c r="I50" i="1"/>
  <c r="G51" i="1"/>
  <c r="G52" i="1"/>
  <c r="G53" i="1"/>
</calcChain>
</file>

<file path=xl/comments1.xml><?xml version="1.0" encoding="utf-8"?>
<comments xmlns="http://schemas.openxmlformats.org/spreadsheetml/2006/main">
  <authors>
    <author>Reidar Buvik</author>
    <author>kosberg</author>
    <author>Øyvin Sæther</author>
  </authors>
  <commentList>
    <comment ref="B6" authorId="0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B7" authorId="0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B9" authorId="0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B10" authorId="0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B11" authorId="0">
      <text>
        <r>
          <rPr>
            <sz val="8"/>
            <color indexed="81"/>
            <rFont val="Tahoma"/>
            <family val="2"/>
          </rPr>
          <t>Dersom dette foreliggeri Participant Portal</t>
        </r>
      </text>
    </comment>
    <comment ref="B12" authorId="0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B18" authorId="1">
      <text>
        <r>
          <rPr>
            <sz val="8"/>
            <color indexed="81"/>
            <rFont val="Tahoma"/>
            <family val="2"/>
          </rPr>
          <t xml:space="preserve">Administrativt ansvarlig er klinikksjefen.
</t>
        </r>
      </text>
    </comment>
    <comment ref="B21" authorId="0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B36" authorId="0">
      <text>
        <r>
          <rPr>
            <sz val="8"/>
            <color indexed="81"/>
            <rFont val="Tahoma"/>
            <family val="2"/>
          </rPr>
          <t>Dersom ikke St. Olav skal koordinere, legg inn navn på koordinator, institusjon</t>
        </r>
      </text>
    </comment>
    <comment ref="B41" authorId="2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Reviderte satser for PES-støtte til Horisont 2020-søknader ved NTNU:
NB! Satsene nedenfor er maksimumsbeløp: 
Type søknad:                                                            Maks. beløp:          Indikativ fordeling ved 2 trinn:
• Koordinerte multi-partner søknader (RIA / IA)                 inntil NOK 150.000  (1. tr. 75.000 - 2. tr. 75.000)
• ERC –  NTNU som vertsinst.                                       inntil NOK   75.000
• Partnersøkn. med arb.pakke ansvar (RIA/IA)                 inntil NOK   50.000   (1.tr. 25.000 - 2.tr. 25.000)
• Partnersøkn. uten arb.pakke ansvar,                            inntil NOK   25.000   (1.tr. 20.000 - 2.tr. 5.000)
• Koordinerte, multi-partner (CSA)                                  inntil NOK   75.000
• Partnersøkn. (CSA)                                                  inntil NOK   25.000
• Koordinerte MSCA-ITN                                              inntil NOK 100.000
• Partnersøkn. MSCA-ITN                                            inntil NOK   50.000
• Koordinerte MSCA-RISE                                             inntil NOK   50.000
• Partnersøkn. MSCA-RISE                                           inntil NOK   25.000
• MSCA-COFUND                                                       inntil NOK   25.000
• Individuelle MSCA-IF søknader, inn &amp; ut                       inntil NOK   15.000
• Koordinerte søknader i randsonen av H2020                  inntil NOK 100.000
  (ERA-NET Cofund, JPI-Cofund, Eurostars, JTI, AAL)
• Partnersøknader i randsonen av H2020                        inntil NOK   50.000
Støtte til kontraktsforhandlinger for koordinatorer inntil NOK    25.000 
Forklaring av forkortelser på type søknader:
- RIA (Research and Innovation Action) IA (Innovation Action)
- CSA (Coordination and Support Action)
- MSCA (Marie Sklodowska-Curie Actions);  ITN (Innovative Training Network); RISE (Research and Innovation Staff Exchange); IF (Individual Fellowship)</t>
        </r>
      </text>
    </comment>
    <comment ref="B58" authorId="0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<sst xmlns="http://schemas.openxmlformats.org/spreadsheetml/2006/main" count="86" uniqueCount="62">
  <si>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</si>
  <si>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</si>
  <si>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</si>
  <si>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</si>
  <si>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</si>
  <si>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</si>
  <si>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</si>
  <si>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</si>
  <si>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</si>
  <si>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</si>
  <si>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</si>
  <si>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Andre driftskostnader, reiser</t>
  </si>
  <si>
    <t>Innkjøp av FoU-tjenester (leie av ekst. konsulenter)</t>
  </si>
  <si>
    <t>Eventuelle andre norske partnere:</t>
  </si>
  <si>
    <t>Søknadsnummer (hvis opprettet):</t>
  </si>
  <si>
    <t>Utlysnings id. (Call Identification):</t>
  </si>
  <si>
    <t>Prosjektets kortnavn (acronym):</t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</si>
  <si>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</si>
  <si>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</si>
  <si>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</si>
  <si>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</si>
  <si>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</si>
  <si>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</si>
  <si>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</si>
  <si>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(For søknader til Horisont2020, inkl. ERA-NET COFUND, JTI-JU, Eurostars-2. Ta kontakt hvis du er i tvil!)</t>
  </si>
  <si>
    <t>Søknadsfrist(er):</t>
  </si>
  <si>
    <t>Trinn 1:</t>
  </si>
  <si>
    <r>
      <t>Budsjett:</t>
    </r>
    <r>
      <rPr>
        <b/>
        <sz val="12"/>
        <color indexed="12"/>
        <rFont val="Arial"/>
        <family val="2"/>
      </rPr>
      <t xml:space="preserve">   (se maks. satser)</t>
    </r>
  </si>
  <si>
    <t>Dekkes av PES midler (NFR og Sentrale midler)</t>
  </si>
  <si>
    <t>Kostnadsplan for søknadsfasen (i kroner)</t>
  </si>
  <si>
    <t>Antall</t>
  </si>
  <si>
    <t>Stipendiat</t>
  </si>
  <si>
    <t>Postdoc/Amanuensis</t>
  </si>
  <si>
    <t>Måned</t>
  </si>
  <si>
    <t>Enhet</t>
  </si>
  <si>
    <t>Timer</t>
  </si>
  <si>
    <t>Uker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</si>
  <si>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</si>
  <si>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År</t>
  </si>
  <si>
    <t>Trinn</t>
  </si>
  <si>
    <t>Personalkostnader (dir. og indir.) - Stipendiater</t>
  </si>
  <si>
    <t>Personalkostnader (dir. og indir.) - Postdoc/Aman.</t>
  </si>
  <si>
    <t>Forventet lønnsstigning</t>
  </si>
  <si>
    <t>Indirekte sats</t>
  </si>
  <si>
    <t>Herav direkte</t>
  </si>
  <si>
    <t>Dekket PES</t>
  </si>
  <si>
    <t>Søknadsbeløp Trinn 1</t>
  </si>
  <si>
    <t>Søknadsbeløp Trinn 2</t>
  </si>
  <si>
    <t>Lønnregulering</t>
  </si>
  <si>
    <t>Egenfinansieringsandel</t>
  </si>
  <si>
    <t>Søknaden gjelder (sett kryss)</t>
  </si>
  <si>
    <t>Type kostnad (fyll ut bare gule felt!)</t>
  </si>
  <si>
    <t>Kort beskrivelse av den planlagte bruken av PES-midlene:</t>
  </si>
  <si>
    <t xml:space="preserve">       SØKNAD OM PROSJEKTETABLERINGSSTØTTE (PES) for Horisont2020-søknader ved St. Olavs Hospital</t>
  </si>
  <si>
    <t>Prosjektleder ved St. Olavs Hospital</t>
  </si>
  <si>
    <t>Administrativt ansvarlig ved St. Olavs Hospital:</t>
  </si>
  <si>
    <r>
      <t xml:space="preserve">St. Olavs rolle: </t>
    </r>
    <r>
      <rPr>
        <sz val="10"/>
        <rFont val="Arial"/>
        <family val="2"/>
      </rPr>
      <t>(sett kryss)</t>
    </r>
  </si>
  <si>
    <t>EGENINNSATS for klinkk</t>
  </si>
  <si>
    <t>Jeg bekrefter at involverte klinkk v/respektive klinikksjef har godkjent PES-søknaden, og har gitt sitt samtykke til at den sendes inn til forskningsavdelingen@stolav.no</t>
  </si>
  <si>
    <r>
      <t xml:space="preserve">PES-søknad må sendes </t>
    </r>
    <r>
      <rPr>
        <b/>
        <i/>
        <sz val="12"/>
        <color indexed="17"/>
        <rFont val="Arial"/>
        <family val="2"/>
      </rPr>
      <t>før</t>
    </r>
    <r>
      <rPr>
        <b/>
        <sz val="12"/>
        <color indexed="17"/>
        <rFont val="Arial"/>
        <family val="2"/>
      </rPr>
      <t xml:space="preserve"> kostnader påløper til forskningsavdelingen@stolav.no med kopi til nina.slind@stolav.no</t>
    </r>
  </si>
  <si>
    <t>Klinikk</t>
  </si>
  <si>
    <t xml:space="preserve">For mer informasjon kontakt Valentina Cabral Iversen (valentina.c.iversen@stolav.no)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</si>
</sst>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sz val="10"/>
      <color theme="2" tint="-0.499984740745262"/>
      <name val="Arial"/>
      <family val="2"/>
    </font>
    <font>
      <b/>
      <i/>
      <sz val="12"/>
      <color indexed="17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/>
    <xf numFmtId="165" fontId="2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33" fillId="0" borderId="0" xfId="0" applyFont="1" applyAlignment="1">
      <alignment horizontal="right"/>
    </xf>
    <xf numFmtId="0" fontId="0" fillId="5" borderId="0" xfId="0" applyFill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Border="1"/>
    <xf numFmtId="0" fontId="20" fillId="5" borderId="0" xfId="0" applyFont="1" applyFill="1" applyBorder="1" applyAlignment="1">
      <alignment vertical="top" wrapText="1"/>
    </xf>
    <xf numFmtId="0" fontId="2" fillId="2" borderId="2" xfId="0" applyFont="1" applyFill="1" applyBorder="1"/>
    <xf numFmtId="0" fontId="11" fillId="0" borderId="0" xfId="0" applyFont="1" applyAlignment="1">
      <alignment horizontal="right"/>
    </xf>
    <xf numFmtId="0" fontId="0" fillId="2" borderId="2" xfId="2" applyNumberFormat="1" applyFont="1" applyFill="1" applyBorder="1" applyAlignment="1">
      <alignment vertical="top" wrapText="1"/>
    </xf>
    <xf numFmtId="0" fontId="33" fillId="0" borderId="0" xfId="0" applyFont="1"/>
    <xf numFmtId="0" fontId="0" fillId="0" borderId="28" xfId="0" applyBorder="1"/>
    <xf numFmtId="0" fontId="0" fillId="0" borderId="29" xfId="0" applyBorder="1"/>
    <xf numFmtId="0" fontId="0" fillId="6" borderId="30" xfId="0" applyFill="1" applyBorder="1"/>
    <xf numFmtId="0" fontId="7" fillId="0" borderId="0" xfId="0" applyFont="1"/>
    <xf numFmtId="0" fontId="0" fillId="6" borderId="32" xfId="0" applyFill="1" applyBorder="1"/>
    <xf numFmtId="0" fontId="18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left" wrapText="1"/>
    </xf>
    <xf numFmtId="0" fontId="19" fillId="0" borderId="0" xfId="0" applyFont="1" applyBorder="1" applyAlignment="1">
      <alignment wrapText="1"/>
    </xf>
    <xf numFmtId="165" fontId="0" fillId="0" borderId="0" xfId="2" applyNumberFormat="1" applyFont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9" fontId="0" fillId="0" borderId="0" xfId="0" applyNumberFormat="1"/>
    <xf numFmtId="0" fontId="11" fillId="0" borderId="0" xfId="0" applyFont="1" applyAlignment="1">
      <alignment wrapText="1"/>
    </xf>
    <xf numFmtId="9" fontId="0" fillId="0" borderId="0" xfId="3" applyFont="1"/>
    <xf numFmtId="165" fontId="0" fillId="2" borderId="2" xfId="2" applyNumberFormat="1" applyFont="1" applyFill="1" applyBorder="1" applyAlignment="1">
      <alignment vertical="top" wrapText="1"/>
    </xf>
    <xf numFmtId="165" fontId="0" fillId="2" borderId="2" xfId="2" applyNumberFormat="1" applyFont="1" applyFill="1" applyBorder="1"/>
    <xf numFmtId="165" fontId="2" fillId="4" borderId="4" xfId="2" applyNumberFormat="1" applyFont="1" applyFill="1" applyBorder="1"/>
    <xf numFmtId="165" fontId="0" fillId="4" borderId="2" xfId="2" applyNumberFormat="1" applyFont="1" applyFill="1" applyBorder="1"/>
    <xf numFmtId="165" fontId="0" fillId="4" borderId="2" xfId="2" applyNumberFormat="1" applyFont="1" applyFill="1" applyBorder="1" applyAlignment="1">
      <alignment vertical="top" wrapText="1"/>
    </xf>
    <xf numFmtId="14" fontId="19" fillId="2" borderId="31" xfId="0" applyNumberFormat="1" applyFont="1" applyFill="1" applyBorder="1" applyAlignment="1"/>
    <xf numFmtId="0" fontId="2" fillId="0" borderId="2" xfId="0" applyFont="1" applyBorder="1"/>
    <xf numFmtId="0" fontId="11" fillId="0" borderId="3" xfId="0" applyFont="1" applyFill="1" applyBorder="1"/>
    <xf numFmtId="165" fontId="11" fillId="0" borderId="0" xfId="2" applyNumberFormat="1" applyFont="1"/>
    <xf numFmtId="165" fontId="0" fillId="6" borderId="2" xfId="2" applyNumberFormat="1" applyFont="1" applyFill="1" applyBorder="1" applyAlignment="1">
      <alignment vertical="top" wrapText="1"/>
    </xf>
    <xf numFmtId="165" fontId="0" fillId="6" borderId="2" xfId="2" applyNumberFormat="1" applyFont="1" applyFill="1" applyBorder="1" applyAlignment="1"/>
    <xf numFmtId="0" fontId="1" fillId="0" borderId="0" xfId="0" applyFont="1"/>
    <xf numFmtId="0" fontId="19" fillId="7" borderId="31" xfId="0" applyFont="1" applyFill="1" applyBorder="1" applyAlignment="1"/>
    <xf numFmtId="0" fontId="0" fillId="7" borderId="31" xfId="0" applyFill="1" applyBorder="1"/>
    <xf numFmtId="0" fontId="19" fillId="7" borderId="31" xfId="0" applyFont="1" applyFill="1" applyBorder="1" applyAlignment="1">
      <alignment horizontal="right"/>
    </xf>
    <xf numFmtId="165" fontId="0" fillId="7" borderId="2" xfId="2" applyNumberFormat="1" applyFont="1" applyFill="1" applyBorder="1"/>
    <xf numFmtId="0" fontId="19" fillId="7" borderId="0" xfId="0" applyFont="1" applyFill="1" applyBorder="1" applyAlignment="1">
      <alignment horizontal="right"/>
    </xf>
    <xf numFmtId="14" fontId="21" fillId="2" borderId="0" xfId="0" applyNumberFormat="1" applyFont="1" applyFill="1" applyBorder="1" applyAlignment="1">
      <alignment horizontal="center"/>
    </xf>
    <xf numFmtId="165" fontId="32" fillId="0" borderId="5" xfId="2" applyNumberFormat="1" applyFont="1" applyFill="1" applyBorder="1" applyAlignment="1">
      <alignment vertical="top" wrapText="1"/>
    </xf>
    <xf numFmtId="9" fontId="0" fillId="8" borderId="0" xfId="3" applyFont="1" applyFill="1"/>
    <xf numFmtId="0" fontId="19" fillId="7" borderId="38" xfId="0" applyFont="1" applyFill="1" applyBorder="1" applyAlignment="1"/>
    <xf numFmtId="0" fontId="0" fillId="7" borderId="38" xfId="0" applyFill="1" applyBorder="1"/>
    <xf numFmtId="0" fontId="19" fillId="7" borderId="33" xfId="0" applyFont="1" applyFill="1" applyBorder="1" applyAlignment="1">
      <alignment horizontal="right"/>
    </xf>
    <xf numFmtId="0" fontId="19" fillId="7" borderId="39" xfId="0" applyFont="1" applyFill="1" applyBorder="1" applyAlignment="1"/>
    <xf numFmtId="0" fontId="0" fillId="0" borderId="34" xfId="0" applyBorder="1" applyAlignment="1">
      <alignment horizontal="right"/>
    </xf>
    <xf numFmtId="0" fontId="0" fillId="0" borderId="36" xfId="0" applyBorder="1" applyAlignment="1">
      <alignment horizontal="right"/>
    </xf>
    <xf numFmtId="0" fontId="20" fillId="5" borderId="40" xfId="0" applyFont="1" applyFill="1" applyBorder="1" applyAlignment="1">
      <alignment vertical="top" wrapText="1"/>
    </xf>
    <xf numFmtId="0" fontId="20" fillId="5" borderId="41" xfId="0" applyFont="1" applyFill="1" applyBorder="1" applyAlignment="1">
      <alignment vertical="top" wrapText="1"/>
    </xf>
    <xf numFmtId="0" fontId="0" fillId="0" borderId="34" xfId="0" applyBorder="1"/>
    <xf numFmtId="0" fontId="20" fillId="5" borderId="42" xfId="0" applyFont="1" applyFill="1" applyBorder="1" applyAlignment="1">
      <alignment vertical="top" wrapText="1"/>
    </xf>
    <xf numFmtId="0" fontId="20" fillId="5" borderId="43" xfId="0" applyFont="1" applyFill="1" applyBorder="1" applyAlignment="1">
      <alignment vertical="top" wrapText="1"/>
    </xf>
    <xf numFmtId="165" fontId="35" fillId="0" borderId="5" xfId="2" applyNumberFormat="1" applyFont="1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7" borderId="2" xfId="0" applyFill="1" applyBorder="1" applyAlignment="1"/>
    <xf numFmtId="0" fontId="2" fillId="7" borderId="4" xfId="0" applyFont="1" applyFill="1" applyBorder="1" applyAlignment="1"/>
    <xf numFmtId="0" fontId="36" fillId="7" borderId="5" xfId="0" applyFont="1" applyFill="1" applyBorder="1" applyAlignment="1">
      <alignment vertical="top" wrapText="1"/>
    </xf>
    <xf numFmtId="0" fontId="36" fillId="7" borderId="37" xfId="0" applyFont="1" applyFill="1" applyBorder="1" applyAlignment="1">
      <alignment vertical="top" wrapText="1"/>
    </xf>
    <xf numFmtId="0" fontId="36" fillId="7" borderId="2" xfId="0" applyFont="1" applyFill="1" applyBorder="1" applyAlignment="1"/>
    <xf numFmtId="165" fontId="34" fillId="7" borderId="2" xfId="2" applyNumberFormat="1" applyFont="1" applyFill="1" applyBorder="1" applyAlignment="1">
      <alignment vertical="top" wrapText="1"/>
    </xf>
    <xf numFmtId="0" fontId="31" fillId="0" borderId="0" xfId="0" applyFont="1"/>
    <xf numFmtId="0" fontId="2" fillId="0" borderId="1" xfId="0" applyFont="1" applyBorder="1" applyAlignment="1">
      <alignment horizontal="center"/>
    </xf>
    <xf numFmtId="0" fontId="38" fillId="9" borderId="0" xfId="0" applyFont="1" applyFill="1" applyAlignment="1">
      <alignment vertical="center"/>
    </xf>
    <xf numFmtId="0" fontId="38" fillId="9" borderId="0" xfId="0" applyFont="1" applyFill="1"/>
    <xf numFmtId="0" fontId="39" fillId="9" borderId="0" xfId="0" applyFont="1" applyFill="1"/>
    <xf numFmtId="0" fontId="17" fillId="3" borderId="0" xfId="0" applyFont="1" applyFill="1" applyAlignment="1">
      <alignment horizontal="left"/>
    </xf>
    <xf numFmtId="0" fontId="11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2" xfId="0" applyFont="1" applyBorder="1" applyAlignment="1"/>
    <xf numFmtId="0" fontId="0" fillId="0" borderId="2" xfId="0" applyBorder="1" applyAlignment="1"/>
    <xf numFmtId="0" fontId="2" fillId="0" borderId="17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20" fillId="2" borderId="11" xfId="0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vertical="top" wrapText="1"/>
    </xf>
    <xf numFmtId="0" fontId="11" fillId="0" borderId="2" xfId="0" applyFont="1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7" xfId="0" applyFont="1" applyBorder="1" applyAlignment="1"/>
    <xf numFmtId="0" fontId="0" fillId="0" borderId="23" xfId="0" applyBorder="1" applyAlignment="1"/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3" fillId="2" borderId="24" xfId="0" applyFont="1" applyFill="1" applyBorder="1" applyAlignment="1">
      <alignment horizontal="left" vertical="center" wrapText="1"/>
    </xf>
    <xf numFmtId="0" fontId="33" fillId="2" borderId="25" xfId="0" applyFont="1" applyFill="1" applyBorder="1" applyAlignment="1">
      <alignment horizontal="left" vertical="center" wrapText="1"/>
    </xf>
    <xf numFmtId="0" fontId="33" fillId="2" borderId="26" xfId="0" applyFont="1" applyFill="1" applyBorder="1" applyAlignment="1">
      <alignment horizontal="left" vertical="center" wrapText="1"/>
    </xf>
    <xf numFmtId="0" fontId="19" fillId="6" borderId="33" xfId="0" applyFont="1" applyFill="1" applyBorder="1" applyAlignment="1">
      <alignment horizontal="left"/>
    </xf>
    <xf numFmtId="0" fontId="19" fillId="6" borderId="34" xfId="0" applyFont="1" applyFill="1" applyBorder="1" applyAlignment="1">
      <alignment horizontal="left"/>
    </xf>
    <xf numFmtId="0" fontId="19" fillId="6" borderId="35" xfId="0" applyFont="1" applyFill="1" applyBorder="1" applyAlignment="1">
      <alignment horizontal="left"/>
    </xf>
    <xf numFmtId="0" fontId="19" fillId="6" borderId="36" xfId="0" applyFont="1" applyFill="1" applyBorder="1" applyAlignment="1">
      <alignment horizontal="left"/>
    </xf>
    <xf numFmtId="0" fontId="28" fillId="0" borderId="2" xfId="0" applyFont="1" applyBorder="1" applyAlignment="1"/>
    <xf numFmtId="0" fontId="2" fillId="0" borderId="2" xfId="0" applyFont="1" applyBorder="1" applyAlignment="1"/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9" fillId="0" borderId="0" xfId="1" applyFont="1" applyFill="1" applyBorder="1" applyAlignment="1" applyProtection="1"/>
    <xf numFmtId="0" fontId="2" fillId="0" borderId="0" xfId="0" applyFont="1" applyFill="1" applyBorder="1"/>
    <xf numFmtId="0" fontId="0" fillId="0" borderId="0" xfId="0" applyFill="1" applyBorder="1"/>
    <xf numFmtId="0" fontId="23" fillId="0" borderId="0" xfId="0" applyFont="1" applyFill="1"/>
    <xf numFmtId="0" fontId="0" fillId="0" borderId="0" xfId="0" applyFill="1"/>
    <xf numFmtId="0" fontId="2" fillId="9" borderId="0" xfId="0" applyFont="1" applyFill="1" applyBorder="1"/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5">
    <dxf>
      <font>
        <color rgb="FF00B050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CCFFCC"/>
      <color rgb="FF018D0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P87"/>
  <sheetViews>
    <sheetView tabSelected="1" topLeftCell="A27" zoomScaleNormal="100" workbookViewId="0">
      <selection activeCell="E62" sqref="E62"/>
    </sheetView>
  </sheetViews>
  <sheetFormatPr baseColWidth="10" defaultColWidth="8.85546875" defaultRowHeight="12.75" x14ac:dyDescent="0.2"/>
  <cols>
    <col min="1" max="1" width="6.42578125" customWidth="1"/>
    <col min="2" max="2" width="34.85546875" customWidth="1"/>
    <col min="3" max="3" width="11" customWidth="1"/>
    <col min="4" max="4" width="8.42578125" customWidth="1"/>
    <col min="5" max="5" width="7.42578125" customWidth="1"/>
    <col min="6" max="6" width="8.42578125" customWidth="1"/>
    <col min="7" max="256" width="11.42578125" customWidth="1"/>
  </cols>
  <sheetData>
    <row r="1" spans="1:14" ht="18" x14ac:dyDescent="0.25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ht="14.1" customHeight="1" x14ac:dyDescent="0.2">
      <c r="B2" s="120" t="s">
        <v>24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33" customHeight="1" thickBot="1" x14ac:dyDescent="0.25">
      <c r="B3" s="130" t="s">
        <v>37</v>
      </c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4" ht="18.75" customHeight="1" x14ac:dyDescent="0.2"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4" ht="19.5" customHeight="1" x14ac:dyDescent="0.2"/>
    <row r="6" spans="1:14" ht="18" customHeight="1" x14ac:dyDescent="0.2">
      <c r="B6" s="1" t="s">
        <v>15</v>
      </c>
      <c r="C6" s="99"/>
      <c r="D6" s="100"/>
      <c r="E6" s="100"/>
      <c r="F6" s="100"/>
      <c r="G6" s="100"/>
      <c r="H6" s="100"/>
      <c r="I6" s="100"/>
      <c r="J6" s="100"/>
      <c r="K6" s="32"/>
      <c r="L6" s="15" t="s">
        <v>5</v>
      </c>
      <c r="M6" s="2"/>
      <c r="N6" s="2"/>
    </row>
    <row r="7" spans="1:14" ht="18" customHeight="1" x14ac:dyDescent="0.2">
      <c r="B7" s="1" t="s">
        <v>10</v>
      </c>
      <c r="C7" s="99"/>
      <c r="D7" s="100"/>
      <c r="E7" s="100"/>
      <c r="F7" s="100"/>
      <c r="G7" s="100"/>
      <c r="H7" s="100"/>
      <c r="I7" s="100"/>
      <c r="J7" s="100"/>
      <c r="K7" s="32"/>
      <c r="L7" s="21" t="s">
        <v>5</v>
      </c>
      <c r="M7" s="2"/>
      <c r="N7" s="2"/>
    </row>
    <row r="8" spans="1:14" ht="18" customHeight="1" x14ac:dyDescent="0.2">
      <c r="B8" s="1" t="s">
        <v>0</v>
      </c>
      <c r="C8" s="99"/>
      <c r="D8" s="100"/>
      <c r="E8" s="100"/>
      <c r="F8" s="100"/>
      <c r="G8" s="100"/>
      <c r="H8" s="100"/>
      <c r="I8" s="100"/>
      <c r="J8" s="100"/>
      <c r="K8" s="32"/>
      <c r="L8" s="16"/>
      <c r="M8" s="2"/>
      <c r="N8" s="2"/>
    </row>
    <row r="9" spans="1:14" ht="18" customHeight="1" x14ac:dyDescent="0.2">
      <c r="B9" s="1" t="s">
        <v>16</v>
      </c>
      <c r="C9" s="99"/>
      <c r="D9" s="100"/>
      <c r="E9" s="100"/>
      <c r="F9" s="100"/>
      <c r="G9" s="100"/>
      <c r="H9" s="100"/>
      <c r="I9" s="100"/>
      <c r="J9" s="100"/>
      <c r="K9" s="32"/>
      <c r="L9" s="15" t="s">
        <v>5</v>
      </c>
      <c r="M9" s="2"/>
      <c r="N9" s="2"/>
    </row>
    <row r="10" spans="1:14" ht="18" customHeight="1" x14ac:dyDescent="0.2">
      <c r="B10" s="1" t="s">
        <v>1</v>
      </c>
      <c r="C10" s="99"/>
      <c r="D10" s="100"/>
      <c r="E10" s="100"/>
      <c r="F10" s="100"/>
      <c r="G10" s="100"/>
      <c r="H10" s="100"/>
      <c r="I10" s="100"/>
      <c r="J10" s="100"/>
      <c r="K10" s="32"/>
      <c r="L10" s="15" t="s">
        <v>5</v>
      </c>
      <c r="M10" s="2"/>
      <c r="N10" s="2"/>
    </row>
    <row r="11" spans="1:14" ht="18" customHeight="1" x14ac:dyDescent="0.2">
      <c r="B11" s="1" t="s">
        <v>14</v>
      </c>
      <c r="C11" s="133"/>
      <c r="D11" s="134"/>
      <c r="E11" s="134"/>
      <c r="F11" s="134"/>
      <c r="G11" s="134"/>
      <c r="H11" s="134"/>
      <c r="I11" s="134"/>
      <c r="J11" s="134"/>
      <c r="K11" s="32"/>
      <c r="L11" s="16"/>
      <c r="M11" s="2"/>
      <c r="N11" s="2"/>
    </row>
    <row r="12" spans="1:14" ht="18" customHeight="1" x14ac:dyDescent="0.2">
      <c r="B12" s="1" t="s">
        <v>25</v>
      </c>
      <c r="C12" s="59"/>
      <c r="D12" s="59"/>
      <c r="E12" s="59"/>
      <c r="F12" s="60"/>
      <c r="G12" s="61" t="s">
        <v>26</v>
      </c>
      <c r="H12" s="52"/>
      <c r="I12" s="61" t="s">
        <v>23</v>
      </c>
      <c r="J12" s="52"/>
      <c r="K12" s="32"/>
      <c r="L12" s="15" t="s">
        <v>5</v>
      </c>
      <c r="M12" s="2"/>
      <c r="N12" s="2"/>
    </row>
    <row r="13" spans="1:14" ht="18" customHeight="1" x14ac:dyDescent="0.2">
      <c r="B13" s="1" t="s">
        <v>50</v>
      </c>
      <c r="C13" s="70"/>
      <c r="D13" s="67"/>
      <c r="E13" s="67"/>
      <c r="F13" s="68"/>
      <c r="G13" s="69" t="s">
        <v>26</v>
      </c>
      <c r="H13" s="64"/>
      <c r="I13" s="63" t="s">
        <v>23</v>
      </c>
      <c r="J13" s="64"/>
      <c r="K13" s="32"/>
      <c r="L13" s="15" t="s">
        <v>5</v>
      </c>
      <c r="M13" s="2"/>
      <c r="N13" s="2"/>
    </row>
    <row r="14" spans="1:14" ht="26.25" customHeight="1" x14ac:dyDescent="0.2">
      <c r="B14" s="19" t="s">
        <v>54</v>
      </c>
      <c r="C14" s="71"/>
      <c r="D14" s="71"/>
      <c r="E14" s="71"/>
      <c r="F14" s="71"/>
      <c r="G14" s="71"/>
      <c r="H14" s="71"/>
      <c r="I14" s="72"/>
      <c r="J14" s="71"/>
      <c r="K14" s="32"/>
      <c r="M14" s="2"/>
      <c r="N14" s="2"/>
    </row>
    <row r="15" spans="1:14" x14ac:dyDescent="0.2">
      <c r="B15" t="s">
        <v>2</v>
      </c>
      <c r="C15" s="99"/>
      <c r="D15" s="100"/>
      <c r="E15" s="100"/>
      <c r="F15" s="100"/>
      <c r="G15" s="100"/>
      <c r="H15" s="100"/>
      <c r="I15" s="100"/>
      <c r="J15" s="100"/>
      <c r="K15" s="32"/>
      <c r="L15" s="15" t="s">
        <v>5</v>
      </c>
    </row>
    <row r="16" spans="1:14" x14ac:dyDescent="0.2">
      <c r="B16" s="58" t="s">
        <v>60</v>
      </c>
      <c r="C16" s="99"/>
      <c r="D16" s="100"/>
      <c r="E16" s="100"/>
      <c r="F16" s="100"/>
      <c r="G16" s="100"/>
      <c r="H16" s="100"/>
      <c r="I16" s="100"/>
      <c r="J16" s="100"/>
      <c r="K16" s="32"/>
      <c r="L16" s="16"/>
    </row>
    <row r="17" spans="1:14" x14ac:dyDescent="0.2">
      <c r="B17" t="s">
        <v>3</v>
      </c>
      <c r="C17" s="99"/>
      <c r="D17" s="100"/>
      <c r="E17" s="100"/>
      <c r="F17" s="100"/>
      <c r="G17" s="100"/>
      <c r="H17" s="100"/>
      <c r="I17" s="100"/>
      <c r="J17" s="100"/>
      <c r="K17" s="32"/>
      <c r="L17" s="16"/>
    </row>
    <row r="18" spans="1:14" ht="21.75" customHeight="1" x14ac:dyDescent="0.2">
      <c r="B18" s="19" t="s">
        <v>55</v>
      </c>
      <c r="M18" s="2"/>
      <c r="N18" s="2"/>
    </row>
    <row r="19" spans="1:14" x14ac:dyDescent="0.2">
      <c r="B19" t="s">
        <v>2</v>
      </c>
      <c r="C19" s="99"/>
      <c r="D19" s="100"/>
      <c r="E19" s="100"/>
      <c r="F19" s="100"/>
      <c r="G19" s="100"/>
      <c r="H19" s="100"/>
      <c r="I19" s="100"/>
      <c r="J19" s="100"/>
      <c r="K19" s="32"/>
      <c r="L19" s="15" t="s">
        <v>5</v>
      </c>
    </row>
    <row r="20" spans="1:14" x14ac:dyDescent="0.2">
      <c r="B20" t="s">
        <v>3</v>
      </c>
      <c r="C20" s="99"/>
      <c r="D20" s="100"/>
      <c r="E20" s="100"/>
      <c r="F20" s="100"/>
      <c r="G20" s="100"/>
      <c r="H20" s="100"/>
      <c r="I20" s="100"/>
      <c r="J20" s="100"/>
      <c r="K20" s="32"/>
      <c r="L20" s="15"/>
    </row>
    <row r="21" spans="1:14" ht="18" customHeight="1" x14ac:dyDescent="0.2">
      <c r="B21" s="19" t="s">
        <v>4</v>
      </c>
      <c r="C21" s="20"/>
      <c r="D21" s="20"/>
      <c r="E21" s="20"/>
      <c r="F21" s="20"/>
      <c r="G21" s="31"/>
      <c r="H21" s="31"/>
      <c r="I21" s="31"/>
      <c r="J21" s="31"/>
      <c r="M21" s="2"/>
      <c r="N21" s="2"/>
    </row>
    <row r="22" spans="1:14" x14ac:dyDescent="0.2">
      <c r="B22" t="s">
        <v>6</v>
      </c>
      <c r="C22" s="99"/>
      <c r="D22" s="100"/>
      <c r="E22" s="100"/>
      <c r="F22" s="100"/>
      <c r="G22" s="100"/>
      <c r="H22" s="100"/>
      <c r="I22" s="100"/>
      <c r="J22" s="100"/>
      <c r="K22" s="32"/>
      <c r="L22" s="15" t="s">
        <v>5</v>
      </c>
    </row>
    <row r="24" spans="1:14" ht="18" customHeight="1" x14ac:dyDescent="0.2">
      <c r="A24" s="28"/>
      <c r="B24" s="86" t="s">
        <v>52</v>
      </c>
      <c r="J24" s="2"/>
      <c r="M24" s="2"/>
      <c r="N24" s="2"/>
    </row>
    <row r="25" spans="1:14" ht="13.5" thickBot="1" x14ac:dyDescent="0.25">
      <c r="B25" s="7" t="s">
        <v>17</v>
      </c>
      <c r="L25" s="21" t="s">
        <v>5</v>
      </c>
    </row>
    <row r="26" spans="1:14" x14ac:dyDescent="0.2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3"/>
    </row>
    <row r="27" spans="1:14" x14ac:dyDescent="0.2">
      <c r="B27" s="104"/>
      <c r="C27" s="105"/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4" x14ac:dyDescent="0.2"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6"/>
    </row>
    <row r="29" spans="1:14" x14ac:dyDescent="0.2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1:14" x14ac:dyDescent="0.2"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6"/>
    </row>
    <row r="31" spans="1:14" x14ac:dyDescent="0.2"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6"/>
    </row>
    <row r="32" spans="1:14" x14ac:dyDescent="0.2"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6"/>
    </row>
    <row r="33" spans="1:14" ht="13.5" thickBot="1" x14ac:dyDescent="0.25"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9"/>
    </row>
    <row r="34" spans="1:14" x14ac:dyDescent="0.2">
      <c r="B34" s="73"/>
      <c r="C34" s="74"/>
      <c r="D34" s="74"/>
      <c r="E34" s="74"/>
      <c r="F34" s="74"/>
      <c r="G34" s="26"/>
      <c r="H34" s="26"/>
      <c r="I34" s="26"/>
      <c r="J34" s="26"/>
      <c r="K34" s="76"/>
      <c r="L34" s="77"/>
      <c r="M34" s="32"/>
    </row>
    <row r="35" spans="1:14" ht="18" customHeight="1" x14ac:dyDescent="0.2">
      <c r="B35" s="1" t="s">
        <v>56</v>
      </c>
      <c r="G35" s="75"/>
      <c r="H35" s="75"/>
      <c r="I35" s="75"/>
      <c r="J35" s="75"/>
      <c r="K35" s="75"/>
      <c r="L35" s="15" t="s">
        <v>5</v>
      </c>
      <c r="M35" s="2"/>
      <c r="N35" s="2"/>
    </row>
    <row r="36" spans="1:14" x14ac:dyDescent="0.2">
      <c r="B36" t="s">
        <v>7</v>
      </c>
      <c r="C36" s="124"/>
      <c r="D36" s="125"/>
      <c r="E36" s="125"/>
      <c r="F36" s="125"/>
      <c r="G36" s="125"/>
      <c r="H36" s="125"/>
      <c r="I36" s="125"/>
      <c r="J36" s="125"/>
      <c r="K36" s="33"/>
    </row>
    <row r="37" spans="1:14" x14ac:dyDescent="0.2">
      <c r="B37" s="7" t="s">
        <v>20</v>
      </c>
      <c r="C37" s="124"/>
      <c r="D37" s="125"/>
      <c r="E37" s="125"/>
      <c r="F37" s="125"/>
      <c r="G37" s="125"/>
      <c r="H37" s="125"/>
      <c r="I37" s="125"/>
      <c r="J37" s="125"/>
      <c r="K37" s="33"/>
    </row>
    <row r="38" spans="1:14" x14ac:dyDescent="0.2">
      <c r="B38" s="7" t="s">
        <v>21</v>
      </c>
      <c r="C38" s="124"/>
      <c r="D38" s="125"/>
      <c r="E38" s="125"/>
      <c r="F38" s="125"/>
      <c r="G38" s="125"/>
      <c r="H38" s="125"/>
      <c r="I38" s="125"/>
      <c r="J38" s="125"/>
      <c r="K38" s="33"/>
    </row>
    <row r="39" spans="1:14" ht="15.6" customHeight="1" x14ac:dyDescent="0.2">
      <c r="B39" s="1" t="s">
        <v>13</v>
      </c>
      <c r="C39" s="126"/>
      <c r="D39" s="127"/>
      <c r="E39" s="127"/>
      <c r="F39" s="127"/>
      <c r="G39" s="127"/>
      <c r="H39" s="127"/>
      <c r="I39" s="127"/>
      <c r="J39" s="127"/>
      <c r="K39" s="35"/>
      <c r="M39" s="2"/>
      <c r="N39" s="2"/>
    </row>
    <row r="40" spans="1:14" ht="12.75" customHeight="1" x14ac:dyDescent="0.2"/>
    <row r="41" spans="1:14" ht="20.100000000000001" customHeight="1" x14ac:dyDescent="0.3">
      <c r="B41" s="4" t="s">
        <v>27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"/>
      <c r="N41" s="2"/>
    </row>
    <row r="42" spans="1:14" ht="11.45" customHeight="1" x14ac:dyDescent="0.3">
      <c r="B42" s="4"/>
      <c r="C42" s="39"/>
      <c r="D42" s="34"/>
      <c r="E42" s="39"/>
      <c r="F42" s="36"/>
      <c r="G42" s="36"/>
      <c r="H42" s="36"/>
      <c r="I42" s="36"/>
      <c r="J42" s="36"/>
      <c r="K42" s="36"/>
      <c r="L42" s="36"/>
      <c r="M42" s="2"/>
      <c r="N42" s="2"/>
    </row>
    <row r="43" spans="1:14" ht="11.1" customHeight="1" x14ac:dyDescent="0.2">
      <c r="G43" s="34"/>
      <c r="H43" s="34"/>
      <c r="I43" s="34"/>
      <c r="J43" s="34"/>
      <c r="K43" s="34"/>
      <c r="L43" s="34"/>
    </row>
    <row r="44" spans="1:14" ht="13.5" thickBot="1" x14ac:dyDescent="0.25">
      <c r="B44" s="96" t="s">
        <v>29</v>
      </c>
      <c r="C44" s="96"/>
      <c r="D44" s="6"/>
      <c r="E44" s="118" t="s">
        <v>30</v>
      </c>
      <c r="F44" s="119"/>
      <c r="G44" s="53" t="str">
        <f>E45</f>
        <v>Trinn 1</v>
      </c>
      <c r="H44" s="53" t="s">
        <v>23</v>
      </c>
      <c r="I44" s="38"/>
      <c r="J44" s="38"/>
    </row>
    <row r="45" spans="1:14" ht="20.100000000000001" customHeight="1" thickBot="1" x14ac:dyDescent="0.25">
      <c r="B45" s="116" t="s">
        <v>51</v>
      </c>
      <c r="C45" s="117"/>
      <c r="D45" s="10" t="s">
        <v>34</v>
      </c>
      <c r="E45" s="9" t="s">
        <v>22</v>
      </c>
      <c r="F45" s="87" t="s">
        <v>23</v>
      </c>
      <c r="G45" s="9" t="str">
        <f>IF(H12="","",YEAR(H12))</f>
        <v/>
      </c>
      <c r="H45" s="9" t="str">
        <f>IF(J12="","",YEAR(J12))</f>
        <v/>
      </c>
      <c r="I45" s="37" t="str">
        <f>IF(H12="","","Sum " &amp; YEAR(H12))</f>
        <v/>
      </c>
      <c r="J45" s="37" t="str">
        <f>IF(I45="","","Sum " &amp; YEAR(H12)+1)</f>
        <v/>
      </c>
    </row>
    <row r="46" spans="1:14" x14ac:dyDescent="0.2">
      <c r="B46" s="113" t="s">
        <v>40</v>
      </c>
      <c r="C46" s="114"/>
      <c r="D46" s="29"/>
      <c r="E46" s="29"/>
      <c r="F46" s="29"/>
      <c r="G46" s="85">
        <f>IF(H13="X",Oppslag!E3,0)</f>
        <v>0</v>
      </c>
      <c r="H46" s="85" t="e">
        <f>Oppslag!E9</f>
        <v>#N/A</v>
      </c>
      <c r="I46" s="62">
        <f>SUMIF($G$45:$H$45,YEAR(H12),G46:H46)</f>
        <v>0</v>
      </c>
      <c r="J46" s="50">
        <f>SUMIF($G$45:$H$45,YEAR(J12),G46:H46)</f>
        <v>0</v>
      </c>
    </row>
    <row r="47" spans="1:14" ht="12.75" customHeight="1" x14ac:dyDescent="0.2">
      <c r="A47" s="30"/>
      <c r="B47" s="113" t="s">
        <v>41</v>
      </c>
      <c r="C47" s="114"/>
      <c r="D47" s="29"/>
      <c r="E47" s="29"/>
      <c r="F47" s="29"/>
      <c r="G47" s="85">
        <f>IF(H13="X",Oppslag!E4,0)</f>
        <v>0</v>
      </c>
      <c r="H47" s="85" t="e">
        <f>Oppslag!E10</f>
        <v>#N/A</v>
      </c>
      <c r="I47" s="50">
        <f>SUMIF($G$45:$H$45,YEAR(H12),G47:H47)</f>
        <v>0</v>
      </c>
      <c r="J47" s="50">
        <f>SUMIF($G$45:$H$45,YEAR(J12),G47:H47)</f>
        <v>0</v>
      </c>
    </row>
    <row r="48" spans="1:14" ht="13.35" customHeight="1" x14ac:dyDescent="0.2">
      <c r="B48" s="111" t="s">
        <v>12</v>
      </c>
      <c r="C48" s="112"/>
      <c r="D48" s="79"/>
      <c r="E48" s="79"/>
      <c r="F48" s="79"/>
      <c r="G48" s="56"/>
      <c r="H48" s="47"/>
      <c r="I48" s="50">
        <f>SUMIF($G$45:$H$45,YEAR(H12),G48:H48)</f>
        <v>0</v>
      </c>
      <c r="J48" s="50">
        <f>SUMIF($G$45:$H$45,YEAR(J12),G48:H48)</f>
        <v>0</v>
      </c>
    </row>
    <row r="49" spans="1:16" x14ac:dyDescent="0.2">
      <c r="B49" s="110" t="s">
        <v>11</v>
      </c>
      <c r="C49" s="95"/>
      <c r="D49" s="80"/>
      <c r="E49" s="80"/>
      <c r="F49" s="80"/>
      <c r="G49" s="57"/>
      <c r="H49" s="48"/>
      <c r="I49" s="50">
        <f>SUMIF($G$45:$H$45,YEAR(H12),G49:H49)</f>
        <v>0</v>
      </c>
      <c r="J49" s="50">
        <f>SUMIF($G$45:$H$45,YEAR(J12),G49:H49)</f>
        <v>0</v>
      </c>
      <c r="P49" s="25"/>
    </row>
    <row r="50" spans="1:16" ht="13.5" thickBot="1" x14ac:dyDescent="0.25">
      <c r="B50" s="128" t="s">
        <v>19</v>
      </c>
      <c r="C50" s="129"/>
      <c r="D50" s="81"/>
      <c r="E50" s="81"/>
      <c r="F50" s="81"/>
      <c r="G50" s="49">
        <f>+G46+G47+G48+G49</f>
        <v>0</v>
      </c>
      <c r="H50" s="49" t="e">
        <f>+H46+H47+H48+H49</f>
        <v>#N/A</v>
      </c>
      <c r="I50" s="49">
        <f>+I46+I47+I48+I49</f>
        <v>0</v>
      </c>
      <c r="J50" s="49">
        <f>+J46+J47+J48+J49</f>
        <v>0</v>
      </c>
    </row>
    <row r="51" spans="1:16" x14ac:dyDescent="0.2">
      <c r="B51" s="92" t="s">
        <v>28</v>
      </c>
      <c r="C51" s="93"/>
      <c r="D51" s="82"/>
      <c r="E51" s="83"/>
      <c r="F51" s="83"/>
      <c r="G51" s="78">
        <f>IF(H13="X",IF(G50&gt;0,Oppslag!G5+SUM(G48:G49),0),0)</f>
        <v>0</v>
      </c>
      <c r="H51" s="65" t="e">
        <f>IF(H50&gt;0,Oppslag!G11+SUM(H48:H49),0)</f>
        <v>#N/A</v>
      </c>
      <c r="I51" s="50">
        <f>SUMIF($G$45:$H$45,YEAR(H12),G51:H51)</f>
        <v>0</v>
      </c>
      <c r="J51" s="50">
        <f>SUMIF($G$45:$H$45,YEAR(J12),G51:H51)</f>
        <v>0</v>
      </c>
    </row>
    <row r="52" spans="1:16" x14ac:dyDescent="0.2">
      <c r="B52" s="94" t="s">
        <v>57</v>
      </c>
      <c r="C52" s="95"/>
      <c r="D52" s="84"/>
      <c r="E52" s="84"/>
      <c r="F52" s="84"/>
      <c r="G52" s="51">
        <f>G50-G51</f>
        <v>0</v>
      </c>
      <c r="H52" s="51" t="e">
        <f>H50-H51</f>
        <v>#N/A</v>
      </c>
      <c r="I52" s="50">
        <f>SUMIF($G$45:$H$45,YEAR(H12),G52:H52)</f>
        <v>0</v>
      </c>
      <c r="J52" s="50">
        <f>SUMIF($G$45:$H$45,YEAR(J12),G52:H52)</f>
        <v>0</v>
      </c>
    </row>
    <row r="53" spans="1:16" x14ac:dyDescent="0.2">
      <c r="D53" s="58" t="s">
        <v>49</v>
      </c>
      <c r="G53" s="66" t="e">
        <f>G52/G50</f>
        <v>#DIV/0!</v>
      </c>
      <c r="H53" s="66" t="e">
        <f>H52/H50</f>
        <v>#N/A</v>
      </c>
    </row>
    <row r="54" spans="1:16" x14ac:dyDescent="0.2">
      <c r="B54" s="1"/>
    </row>
    <row r="55" spans="1:16" ht="12.75" customHeight="1" x14ac:dyDescent="0.2">
      <c r="B55" s="1" t="s">
        <v>18</v>
      </c>
      <c r="C55" s="11" t="s">
        <v>8</v>
      </c>
      <c r="D55" s="11"/>
      <c r="E55" s="11"/>
      <c r="M55" s="5"/>
      <c r="N55" s="5"/>
      <c r="O55" s="5"/>
      <c r="P55" s="5"/>
    </row>
    <row r="56" spans="1:16" ht="27" customHeight="1" x14ac:dyDescent="0.2">
      <c r="B56" s="27"/>
      <c r="C56" s="13"/>
      <c r="D56" s="97" t="s">
        <v>58</v>
      </c>
      <c r="E56" s="98"/>
      <c r="F56" s="98"/>
      <c r="G56" s="98"/>
      <c r="H56" s="98"/>
      <c r="I56" s="98"/>
      <c r="J56" s="98"/>
      <c r="K56" s="98"/>
      <c r="L56" s="98"/>
      <c r="N56" s="5"/>
      <c r="O56" s="5"/>
      <c r="P56" s="5"/>
    </row>
    <row r="57" spans="1:16" ht="11.25" customHeight="1" x14ac:dyDescent="0.2">
      <c r="B57" s="7"/>
      <c r="C57" s="12"/>
      <c r="D57" s="12"/>
      <c r="E57" s="12"/>
      <c r="F57" s="40"/>
      <c r="G57" s="40"/>
      <c r="H57" s="40"/>
      <c r="I57" s="40"/>
      <c r="J57" s="40"/>
      <c r="K57" s="40"/>
      <c r="L57" s="40"/>
    </row>
    <row r="58" spans="1:16" ht="12.75" customHeight="1" x14ac:dyDescent="0.2">
      <c r="B58" s="8" t="s">
        <v>9</v>
      </c>
      <c r="C58" s="99"/>
      <c r="D58" s="100"/>
      <c r="E58" s="100"/>
      <c r="F58" s="100"/>
      <c r="G58" s="100"/>
      <c r="H58" s="100"/>
      <c r="I58" s="100"/>
      <c r="J58" s="100"/>
      <c r="K58" s="14"/>
      <c r="L58" s="14"/>
      <c r="M58" s="3"/>
    </row>
    <row r="59" spans="1:16" ht="16.5" customHeight="1" x14ac:dyDescent="0.25">
      <c r="A59" s="22"/>
      <c r="B59" s="91" t="s">
        <v>59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1:16" ht="14.1" customHeight="1" x14ac:dyDescent="0.25">
      <c r="B60" s="140" t="s">
        <v>61</v>
      </c>
      <c r="C60" s="88"/>
      <c r="D60" s="89"/>
      <c r="E60" s="90"/>
      <c r="F60" s="90"/>
      <c r="G60" s="90"/>
      <c r="H60" s="90"/>
      <c r="I60" s="90"/>
      <c r="J60" s="90"/>
      <c r="K60" s="90"/>
      <c r="L60" s="90"/>
    </row>
    <row r="61" spans="1:16" ht="15.95" customHeight="1" x14ac:dyDescent="0.2">
      <c r="D61" s="138"/>
      <c r="E61" s="138"/>
      <c r="F61" s="139"/>
      <c r="G61" s="139"/>
      <c r="H61" s="139"/>
      <c r="I61" s="139"/>
      <c r="J61" s="139"/>
      <c r="K61" s="139"/>
      <c r="L61" s="139"/>
    </row>
    <row r="62" spans="1:16" s="25" customFormat="1" ht="15" customHeight="1" x14ac:dyDescent="0.25">
      <c r="D62" s="135"/>
      <c r="E62" s="135"/>
      <c r="F62" s="136"/>
      <c r="G62" s="136"/>
      <c r="H62" s="136"/>
      <c r="I62" s="137"/>
      <c r="J62" s="137"/>
      <c r="K62" s="137"/>
      <c r="L62" s="137"/>
      <c r="M62" s="137"/>
    </row>
    <row r="86" spans="11:11" s="17" customFormat="1" x14ac:dyDescent="0.2"/>
    <row r="87" spans="11:11" s="17" customFormat="1" x14ac:dyDescent="0.2">
      <c r="K87" s="18"/>
    </row>
  </sheetData>
  <mergeCells count="34">
    <mergeCell ref="B2:L2"/>
    <mergeCell ref="B4:L4"/>
    <mergeCell ref="C58:J58"/>
    <mergeCell ref="C36:J36"/>
    <mergeCell ref="C37:J37"/>
    <mergeCell ref="C38:J38"/>
    <mergeCell ref="C39:J39"/>
    <mergeCell ref="C22:J22"/>
    <mergeCell ref="B50:C50"/>
    <mergeCell ref="B3:L3"/>
    <mergeCell ref="C9:J9"/>
    <mergeCell ref="C10:J10"/>
    <mergeCell ref="C6:J6"/>
    <mergeCell ref="C7:J7"/>
    <mergeCell ref="C8:J8"/>
    <mergeCell ref="C11:J11"/>
    <mergeCell ref="C19:J19"/>
    <mergeCell ref="C20:J20"/>
    <mergeCell ref="B26:L33"/>
    <mergeCell ref="B49:C49"/>
    <mergeCell ref="C15:J15"/>
    <mergeCell ref="B48:C48"/>
    <mergeCell ref="C16:J16"/>
    <mergeCell ref="C17:J17"/>
    <mergeCell ref="B47:C47"/>
    <mergeCell ref="B46:C46"/>
    <mergeCell ref="C41:L41"/>
    <mergeCell ref="B45:C45"/>
    <mergeCell ref="E44:F44"/>
    <mergeCell ref="B59:L59"/>
    <mergeCell ref="B51:C51"/>
    <mergeCell ref="B52:C52"/>
    <mergeCell ref="B44:C44"/>
    <mergeCell ref="D56:L56"/>
  </mergeCells>
  <phoneticPr fontId="9" type="noConversion"/>
  <conditionalFormatting sqref="G46:H47">
    <cfRule type="cellIs" dxfId="4" priority="7" stopIfTrue="1" operator="greaterThan">
      <formula>0</formula>
    </cfRule>
  </conditionalFormatting>
  <conditionalFormatting sqref="G46:G47">
    <cfRule type="expression" dxfId="3" priority="4">
      <formula>$J$13="X"</formula>
    </cfRule>
  </conditionalFormatting>
  <conditionalFormatting sqref="E46:E47">
    <cfRule type="expression" dxfId="2" priority="3">
      <formula>$J$13="X"</formula>
    </cfRule>
  </conditionalFormatting>
  <conditionalFormatting sqref="G51">
    <cfRule type="expression" dxfId="1" priority="2">
      <formula>$J$13="X"</formula>
    </cfRule>
  </conditionalFormatting>
  <conditionalFormatting sqref="G53">
    <cfRule type="expression" dxfId="0" priority="1">
      <formula>$J$13="X"</formula>
    </cfRule>
  </conditionalFormatting>
  <dataValidations count="1">
    <dataValidation type="list" allowBlank="1" showInputMessage="1" showErrorMessage="1" sqref="D46:D47">
      <formula1>Enhet</formula1>
    </dataValidation>
  </dataValidations>
  <printOptions horizontalCentered="1" verticalCentered="1"/>
  <pageMargins left="0.7" right="0.7" top="0.75" bottom="0.75" header="0.3" footer="0.3"/>
  <pageSetup paperSize="9" scale="55" orientation="portrait" r:id="rId1"/>
  <headerFooter alignWithMargins="0">
    <oddHeader>&amp;Rv4_Jan-2017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E9" sqref="E9"/>
    </sheetView>
  </sheetViews>
  <sheetFormatPr baseColWidth="10" defaultColWidth="8.85546875" defaultRowHeight="12.75" x14ac:dyDescent="0.2"/>
  <cols>
    <col min="1" max="1" width="19" customWidth="1"/>
    <col min="2" max="2" width="7.5703125" customWidth="1"/>
    <col min="3" max="3" width="9.140625" customWidth="1"/>
    <col min="5" max="5" width="13.42578125" customWidth="1"/>
    <col min="6" max="6" width="11.42578125" customWidth="1"/>
    <col min="7" max="7" width="10.42578125" bestFit="1" customWidth="1"/>
  </cols>
  <sheetData>
    <row r="2" spans="1:11" ht="25.5" x14ac:dyDescent="0.2">
      <c r="B2" s="7" t="s">
        <v>35</v>
      </c>
      <c r="C2" s="7" t="s">
        <v>36</v>
      </c>
      <c r="D2" t="s">
        <v>33</v>
      </c>
      <c r="E2" s="45" t="s">
        <v>46</v>
      </c>
      <c r="F2" s="7" t="s">
        <v>44</v>
      </c>
      <c r="G2" s="7" t="s">
        <v>45</v>
      </c>
      <c r="I2" s="7" t="s">
        <v>43</v>
      </c>
    </row>
    <row r="3" spans="1:11" x14ac:dyDescent="0.2">
      <c r="A3" t="s">
        <v>31</v>
      </c>
      <c r="B3" s="41">
        <v>639</v>
      </c>
      <c r="C3" s="41">
        <f>B3*37.5</f>
        <v>23962.5</v>
      </c>
      <c r="D3" s="41">
        <f>B3*(1628/12)</f>
        <v>86691</v>
      </c>
      <c r="E3" s="41" t="e">
        <f>IF(Søknad!E46&gt;0,HLOOKUP(Søknad!D46,Oppslag!$B$2:$D$4,2,FALSE)*Søknad!E46,0)*VLOOKUP(YEAR(Søknad!$H$12),Oppslag!$C$14:$E$17,3,FALSE)</f>
        <v>#N/A</v>
      </c>
      <c r="F3" s="41" t="e">
        <f>E3*(1-(267/$B3))</f>
        <v>#N/A</v>
      </c>
      <c r="G3" s="41" t="e">
        <f>E3</f>
        <v>#N/A</v>
      </c>
      <c r="I3" s="46">
        <f>267/(B3-267)</f>
        <v>0.717741935483871</v>
      </c>
    </row>
    <row r="4" spans="1:11" x14ac:dyDescent="0.2">
      <c r="A4" t="s">
        <v>32</v>
      </c>
      <c r="B4" s="41">
        <v>690</v>
      </c>
      <c r="C4" s="41">
        <f>B4*37.5</f>
        <v>25875</v>
      </c>
      <c r="D4" s="41">
        <f>B4*(1628/12)</f>
        <v>93610</v>
      </c>
      <c r="E4" s="41" t="e">
        <f>IF(Søknad!E47&gt;0,HLOOKUP(Søknad!D47,Oppslag!$B$2:$D$4,3,FALSE)*Søknad!E47,0)*VLOOKUP(YEAR(Søknad!$H$12),Oppslag!$C$14:$E$17,3,FALSE)</f>
        <v>#N/A</v>
      </c>
      <c r="F4" s="41" t="e">
        <f>E4*(1-(267/$B4))</f>
        <v>#N/A</v>
      </c>
      <c r="G4" s="41" t="e">
        <f>E4</f>
        <v>#N/A</v>
      </c>
      <c r="I4" s="46">
        <f>267/(B4-267)</f>
        <v>0.63120567375886527</v>
      </c>
    </row>
    <row r="5" spans="1:11" x14ac:dyDescent="0.2">
      <c r="E5" t="e">
        <f>SUM(E3:E4)</f>
        <v>#N/A</v>
      </c>
      <c r="F5" s="41" t="e">
        <f t="shared" ref="F5:G5" si="0">SUM(F3:F4)</f>
        <v>#N/A</v>
      </c>
      <c r="G5" s="41" t="e">
        <f t="shared" si="0"/>
        <v>#N/A</v>
      </c>
    </row>
    <row r="6" spans="1:11" x14ac:dyDescent="0.2">
      <c r="F6" s="41"/>
      <c r="G6" s="41"/>
    </row>
    <row r="7" spans="1:11" x14ac:dyDescent="0.2">
      <c r="F7" s="41"/>
      <c r="G7" s="41"/>
    </row>
    <row r="8" spans="1:11" ht="25.5" x14ac:dyDescent="0.2">
      <c r="E8" s="45" t="s">
        <v>47</v>
      </c>
      <c r="F8" s="55" t="s">
        <v>44</v>
      </c>
      <c r="G8" s="55" t="s">
        <v>45</v>
      </c>
    </row>
    <row r="9" spans="1:11" x14ac:dyDescent="0.2">
      <c r="E9" s="41" t="e">
        <f>IF(Søknad!F46&gt;0,HLOOKUP(Søknad!D46,Oppslag!$B$2:$D$4,2,FALSE)*Søknad!F46,0)*VLOOKUP(YEAR(Søknad!$J$12),Oppslag!$C$14:$E$17,3,FALSE)</f>
        <v>#N/A</v>
      </c>
      <c r="F9" s="41" t="e">
        <f>E9*(1-(255/$B3))</f>
        <v>#N/A</v>
      </c>
      <c r="G9" s="41" t="e">
        <f>E9</f>
        <v>#N/A</v>
      </c>
    </row>
    <row r="10" spans="1:11" x14ac:dyDescent="0.2">
      <c r="E10" s="41" t="e">
        <f>IF(Søknad!F47&gt;0,HLOOKUP(Søknad!D47,Oppslag!$B$2:$D$4,3,FALSE)*Søknad!F47,0)*VLOOKUP(YEAR(Søknad!$J$12),Oppslag!$C$14:$E$17,3,FALSE)</f>
        <v>#N/A</v>
      </c>
      <c r="F10" s="41" t="e">
        <f>E10*(1-(255/$B4))</f>
        <v>#N/A</v>
      </c>
      <c r="G10" s="41" t="e">
        <f t="shared" ref="G10" si="1">E10</f>
        <v>#N/A</v>
      </c>
    </row>
    <row r="11" spans="1:11" x14ac:dyDescent="0.2">
      <c r="E11" s="41" t="e">
        <f>SUM(E9:E10)</f>
        <v>#N/A</v>
      </c>
      <c r="F11" s="41" t="e">
        <f t="shared" ref="F11:G11" si="2">SUM(F9:F10)</f>
        <v>#N/A</v>
      </c>
      <c r="G11" s="41" t="e">
        <f t="shared" si="2"/>
        <v>#N/A</v>
      </c>
      <c r="K11">
        <f>616*20</f>
        <v>12320</v>
      </c>
    </row>
    <row r="12" spans="1:11" x14ac:dyDescent="0.2">
      <c r="K12">
        <f>(616-255)*20</f>
        <v>7220</v>
      </c>
    </row>
    <row r="13" spans="1:11" x14ac:dyDescent="0.2">
      <c r="K13">
        <f>255*20</f>
        <v>5100</v>
      </c>
    </row>
    <row r="14" spans="1:11" x14ac:dyDescent="0.2">
      <c r="A14" s="43" t="s">
        <v>34</v>
      </c>
      <c r="C14" s="42" t="s">
        <v>38</v>
      </c>
      <c r="D14" s="43" t="s">
        <v>39</v>
      </c>
      <c r="E14" s="54" t="s">
        <v>48</v>
      </c>
    </row>
    <row r="15" spans="1:11" x14ac:dyDescent="0.2">
      <c r="A15" t="s">
        <v>35</v>
      </c>
      <c r="C15">
        <v>2017</v>
      </c>
      <c r="D15" s="7" t="s">
        <v>22</v>
      </c>
      <c r="E15" s="44">
        <v>1</v>
      </c>
    </row>
    <row r="16" spans="1:11" x14ac:dyDescent="0.2">
      <c r="A16" t="s">
        <v>36</v>
      </c>
      <c r="C16">
        <v>2018</v>
      </c>
      <c r="D16" s="7" t="s">
        <v>23</v>
      </c>
      <c r="E16" s="44">
        <f>C23</f>
        <v>1.02</v>
      </c>
    </row>
    <row r="17" spans="1:5" x14ac:dyDescent="0.2">
      <c r="A17" t="s">
        <v>33</v>
      </c>
      <c r="C17">
        <v>2019</v>
      </c>
      <c r="E17" s="44">
        <f>E16*(1+C22)</f>
        <v>1.0404</v>
      </c>
    </row>
    <row r="22" spans="1:5" x14ac:dyDescent="0.2">
      <c r="A22" s="7" t="s">
        <v>42</v>
      </c>
      <c r="C22" s="44">
        <v>0.02</v>
      </c>
    </row>
    <row r="23" spans="1:5" x14ac:dyDescent="0.2">
      <c r="C23" s="44">
        <f>1+C22</f>
        <v>1.02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"/>
  <sheetViews>
    <sheetView workbookViewId="0">
      <selection activeCell="H44" sqref="H44"/>
    </sheetView>
  </sheetViews>
  <sheetFormatPr baseColWidth="10" defaultColWidth="8.85546875" defaultRowHeight="12.75" x14ac:dyDescent="0.2"/>
  <cols>
    <col min="1" max="256" width="11.42578125" customWidth="1"/>
  </cols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1CA205DB145C49B0741799DC12EF3B" ma:contentTypeVersion="23" ma:contentTypeDescription="Opprett et nytt dokument." ma:contentTypeScope="" ma:versionID="f904e42658dd63f68829c5149fceaf68">
  <xsd:schema xmlns:xsd="http://www.w3.org/2001/XMLSchema" xmlns:xs="http://www.w3.org/2001/XMLSchema" xmlns:p="http://schemas.microsoft.com/office/2006/metadata/properties" xmlns:ns1="http://schemas.microsoft.com/sharepoint/v3" xmlns:ns2="b7257994-7ee4-4c1f-ada2-2cc10739928f" targetNamespace="http://schemas.microsoft.com/office/2006/metadata/properties" ma:root="true" ma:fieldsID="22a863509356f9552cf19dfc1cf19c2c" ns1:_="" ns2:_="">
    <xsd:import namespace="http://schemas.microsoft.com/sharepoint/v3"/>
    <xsd:import namespace="b7257994-7ee4-4c1f-ada2-2cc10739928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57994-7ee4-4c1f-ada2-2cc10739928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c8742576-0209-4aa1-bc47-899270f80774}" ma:internalName="TaxCatchAll" ma:showField="CatchAllData" ma:web="b7257994-7ee4-4c1f-ada2-2cc107399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c8742576-0209-4aa1-bc47-899270f80774}" ma:internalName="TaxCatchAllLabel" ma:readOnly="true" ma:showField="CatchAllDataLabel" ma:web="b7257994-7ee4-4c1f-ada2-2cc107399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NSPRollUpIngress xmlns="b7257994-7ee4-4c1f-ada2-2cc10739928f" xsi:nil="true"/>
    <TaxKeywordTaxHTField xmlns="b7257994-7ee4-4c1f-ada2-2cc10739928f">
      <Terms xmlns="http://schemas.microsoft.com/office/infopath/2007/PartnerControls"/>
    </TaxKeywordTaxHTField>
    <TaxCatchAll xmlns="b7257994-7ee4-4c1f-ada2-2cc10739928f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3693B4-799C-4515-97B2-D6AF1411914A}"/>
</file>

<file path=customXml/itemProps2.xml><?xml version="1.0" encoding="utf-8"?>
<ds:datastoreItem xmlns:ds="http://schemas.openxmlformats.org/officeDocument/2006/customXml" ds:itemID="{A0FE4156-C284-4663-9C59-260F24799A5E}"/>
</file>

<file path=customXml/itemProps3.xml><?xml version="1.0" encoding="utf-8"?>
<ds:datastoreItem xmlns:ds="http://schemas.openxmlformats.org/officeDocument/2006/customXml" ds:itemID="{058CBB8F-EFF0-4907-8D34-3E8BBE7612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Søknad</vt:lpstr>
      <vt:lpstr>Oppslag</vt:lpstr>
      <vt:lpstr>Kladd</vt:lpstr>
      <vt:lpstr>Enhet</vt:lpstr>
      <vt:lpstr>Trinn</vt:lpstr>
      <vt:lpstr>År</vt:lpstr>
    </vt:vector>
  </TitlesOfParts>
  <Company>SINTEF-gruppen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Reidar Buvik</dc:creator>
  <cp:keywords/>
  <cp:lastModifiedBy>Slind, Nina</cp:lastModifiedBy>
  <cp:lastPrinted>2015-09-21T07:30:17Z</cp:lastPrinted>
  <dcterms:created xsi:type="dcterms:W3CDTF">2009-05-28T07:27:28Z</dcterms:created>
  <dcterms:modified xsi:type="dcterms:W3CDTF">2018-06-19T06:52:38Z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0x0101005C1CA205DB145C49B0741799DC12EF3B</vt:lpwstr>
  </property>
  <property fmtid="{D5CDD505-2E9C-101B-9397-08002B2CF9AE}" pid="3" name="TaxKeyword">
    <vt:lpwstr/>
  </property>
</Properties>
</file>